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stevenwyatt/Library/Mobile Documents/com~apple~CloudDocs/Business/Website/Newsletter/"/>
    </mc:Choice>
  </mc:AlternateContent>
  <xr:revisionPtr revIDLastSave="0" documentId="8_{42F464E9-C429-3748-B293-92B281593575}" xr6:coauthVersionLast="47" xr6:coauthVersionMax="47" xr10:uidLastSave="{00000000-0000-0000-0000-000000000000}"/>
  <bookViews>
    <workbookView xWindow="780" yWindow="780" windowWidth="33420" windowHeight="21360" xr2:uid="{00000000-000D-0000-FFFF-FFFF00000000}"/>
  </bookViews>
  <sheets>
    <sheet name="Start Here" sheetId="1" r:id="rId1"/>
    <sheet name="Income &amp; Spending" sheetId="2" r:id="rId2"/>
    <sheet name="12-Month Cash Flow" sheetId="3" r:id="rId3"/>
    <sheet name="Actual vs Forecast" sheetId="4" r:id="rId4"/>
    <sheet name="Dashboar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5" l="1"/>
  <c r="B5" i="5"/>
  <c r="K15" i="4"/>
  <c r="I15" i="4"/>
  <c r="H15" i="4"/>
  <c r="G15" i="4"/>
  <c r="M9" i="4"/>
  <c r="M15" i="4" s="1"/>
  <c r="L9" i="4"/>
  <c r="L15" i="4" s="1"/>
  <c r="K9" i="4"/>
  <c r="J9" i="4"/>
  <c r="J15" i="4" s="1"/>
  <c r="I9" i="4"/>
  <c r="H9" i="4"/>
  <c r="G9" i="4"/>
  <c r="F9" i="4"/>
  <c r="F15" i="4" s="1"/>
  <c r="E9" i="4"/>
  <c r="E15" i="4" s="1"/>
  <c r="D9" i="4"/>
  <c r="D15" i="4" s="1"/>
  <c r="C9" i="4"/>
  <c r="C15" i="4" s="1"/>
  <c r="B9" i="4"/>
  <c r="B15" i="4" s="1"/>
  <c r="N15" i="4" s="1"/>
  <c r="N8" i="4"/>
  <c r="N7" i="4"/>
  <c r="M5" i="4"/>
  <c r="F5" i="4"/>
  <c r="E5" i="4"/>
  <c r="D5" i="4"/>
  <c r="M12" i="3"/>
  <c r="L12" i="3"/>
  <c r="K12" i="3"/>
  <c r="J12" i="3"/>
  <c r="C12" i="3"/>
  <c r="B12" i="3"/>
  <c r="M11" i="3"/>
  <c r="H11" i="3"/>
  <c r="G11" i="3"/>
  <c r="F11" i="3"/>
  <c r="E11" i="3"/>
  <c r="D11" i="3"/>
  <c r="C11" i="3"/>
  <c r="F10" i="3"/>
  <c r="E10" i="3"/>
  <c r="L9" i="3"/>
  <c r="K9" i="3"/>
  <c r="J9" i="3"/>
  <c r="I9" i="3"/>
  <c r="B9" i="3"/>
  <c r="L8" i="3"/>
  <c r="K8" i="3"/>
  <c r="B8" i="3"/>
  <c r="B7" i="3"/>
  <c r="G5" i="3"/>
  <c r="A31" i="5" s="1"/>
  <c r="F5" i="3"/>
  <c r="A30" i="5" s="1"/>
  <c r="E5" i="3"/>
  <c r="M40" i="2"/>
  <c r="L40" i="2"/>
  <c r="L41" i="2" s="1"/>
  <c r="C40" i="2"/>
  <c r="B40" i="2"/>
  <c r="B41" i="2" s="1"/>
  <c r="M38" i="2"/>
  <c r="L38" i="2"/>
  <c r="K38" i="2"/>
  <c r="J38" i="2"/>
  <c r="I38" i="2"/>
  <c r="I12" i="3" s="1"/>
  <c r="H38" i="2"/>
  <c r="H12" i="3" s="1"/>
  <c r="G38" i="2"/>
  <c r="G12" i="3" s="1"/>
  <c r="F38" i="2"/>
  <c r="F12" i="3" s="1"/>
  <c r="E38" i="2"/>
  <c r="E12" i="3" s="1"/>
  <c r="D38" i="2"/>
  <c r="D12" i="3" s="1"/>
  <c r="C38" i="2"/>
  <c r="B38" i="2"/>
  <c r="N37" i="2"/>
  <c r="N36" i="2"/>
  <c r="N35" i="2"/>
  <c r="M32" i="2"/>
  <c r="L32" i="2"/>
  <c r="L11" i="3" s="1"/>
  <c r="K32" i="2"/>
  <c r="K11" i="3" s="1"/>
  <c r="J32" i="2"/>
  <c r="J11" i="3" s="1"/>
  <c r="I32" i="2"/>
  <c r="I11" i="3" s="1"/>
  <c r="H32" i="2"/>
  <c r="G32" i="2"/>
  <c r="F32" i="2"/>
  <c r="E32" i="2"/>
  <c r="D32" i="2"/>
  <c r="C32" i="2"/>
  <c r="B32" i="2"/>
  <c r="N32" i="2" s="1"/>
  <c r="N31" i="2"/>
  <c r="N30" i="2"/>
  <c r="N29" i="2"/>
  <c r="M26" i="2"/>
  <c r="M10" i="3" s="1"/>
  <c r="L26" i="2"/>
  <c r="L10" i="3" s="1"/>
  <c r="K26" i="2"/>
  <c r="K10" i="3" s="1"/>
  <c r="J26" i="2"/>
  <c r="J10" i="3" s="1"/>
  <c r="I26" i="2"/>
  <c r="I10" i="3" s="1"/>
  <c r="H26" i="2"/>
  <c r="H10" i="3" s="1"/>
  <c r="G26" i="2"/>
  <c r="G10" i="3" s="1"/>
  <c r="F26" i="2"/>
  <c r="E26" i="2"/>
  <c r="D26" i="2"/>
  <c r="D10" i="3" s="1"/>
  <c r="C26" i="2"/>
  <c r="C10" i="3" s="1"/>
  <c r="B26" i="2"/>
  <c r="N26" i="2" s="1"/>
  <c r="N25" i="2"/>
  <c r="N24" i="2"/>
  <c r="N23" i="2"/>
  <c r="N22" i="2"/>
  <c r="M19" i="2"/>
  <c r="M9" i="3" s="1"/>
  <c r="L19" i="2"/>
  <c r="K19" i="2"/>
  <c r="J19" i="2"/>
  <c r="J40" i="2" s="1"/>
  <c r="J41" i="2" s="1"/>
  <c r="I19" i="2"/>
  <c r="I40" i="2" s="1"/>
  <c r="I41" i="2" s="1"/>
  <c r="H19" i="2"/>
  <c r="H40" i="2" s="1"/>
  <c r="H41" i="2" s="1"/>
  <c r="G19" i="2"/>
  <c r="G9" i="3" s="1"/>
  <c r="G13" i="3" s="1"/>
  <c r="G12" i="4" s="1"/>
  <c r="F19" i="2"/>
  <c r="F9" i="3" s="1"/>
  <c r="F13" i="3" s="1"/>
  <c r="F12" i="4" s="1"/>
  <c r="E19" i="2"/>
  <c r="E9" i="3" s="1"/>
  <c r="E13" i="3" s="1"/>
  <c r="E12" i="4" s="1"/>
  <c r="D19" i="2"/>
  <c r="D9" i="3" s="1"/>
  <c r="C19" i="2"/>
  <c r="C9" i="3" s="1"/>
  <c r="B19" i="2"/>
  <c r="N18" i="2"/>
  <c r="N17" i="2"/>
  <c r="N16" i="2"/>
  <c r="N15" i="2"/>
  <c r="N14" i="2"/>
  <c r="N13" i="2"/>
  <c r="M10" i="2"/>
  <c r="M41" i="2" s="1"/>
  <c r="L10" i="2"/>
  <c r="K10" i="2"/>
  <c r="J10" i="2"/>
  <c r="J8" i="3" s="1"/>
  <c r="I10" i="2"/>
  <c r="I8" i="3" s="1"/>
  <c r="H10" i="2"/>
  <c r="H8" i="3" s="1"/>
  <c r="G10" i="2"/>
  <c r="F10" i="2"/>
  <c r="F8" i="3" s="1"/>
  <c r="E10" i="2"/>
  <c r="E8" i="3" s="1"/>
  <c r="D10" i="2"/>
  <c r="D8" i="3" s="1"/>
  <c r="C10" i="2"/>
  <c r="C41" i="2" s="1"/>
  <c r="B10" i="2"/>
  <c r="N9" i="2"/>
  <c r="N8" i="2"/>
  <c r="N7" i="2"/>
  <c r="M5" i="2"/>
  <c r="M5" i="3" s="1"/>
  <c r="A37" i="5" s="1"/>
  <c r="L5" i="2"/>
  <c r="L5" i="4" s="1"/>
  <c r="K5" i="2"/>
  <c r="K5" i="4" s="1"/>
  <c r="J5" i="2"/>
  <c r="J5" i="3" s="1"/>
  <c r="A34" i="5" s="1"/>
  <c r="I5" i="2"/>
  <c r="I5" i="4" s="1"/>
  <c r="H5" i="2"/>
  <c r="H5" i="4" s="1"/>
  <c r="G5" i="2"/>
  <c r="G5" i="4" s="1"/>
  <c r="F5" i="2"/>
  <c r="E5" i="2"/>
  <c r="D5" i="2"/>
  <c r="D5" i="3" s="1"/>
  <c r="A28" i="5" s="1"/>
  <c r="C5" i="2"/>
  <c r="C5" i="3" s="1"/>
  <c r="A27" i="5" s="1"/>
  <c r="B5" i="2"/>
  <c r="B5" i="4" s="1"/>
  <c r="L13" i="3" l="1"/>
  <c r="L12" i="4" s="1"/>
  <c r="N12" i="3"/>
  <c r="E11" i="4"/>
  <c r="E14" i="3"/>
  <c r="E13" i="4" s="1"/>
  <c r="D11" i="4"/>
  <c r="D14" i="3"/>
  <c r="D13" i="4" s="1"/>
  <c r="F14" i="3"/>
  <c r="F13" i="4" s="1"/>
  <c r="F11" i="4"/>
  <c r="H11" i="4"/>
  <c r="H14" i="3"/>
  <c r="H13" i="4" s="1"/>
  <c r="J11" i="4"/>
  <c r="I13" i="3"/>
  <c r="I12" i="4" s="1"/>
  <c r="L14" i="3"/>
  <c r="L13" i="4" s="1"/>
  <c r="I14" i="3"/>
  <c r="I13" i="4" s="1"/>
  <c r="I11" i="4"/>
  <c r="C13" i="3"/>
  <c r="C12" i="4" s="1"/>
  <c r="J13" i="3"/>
  <c r="J12" i="4" s="1"/>
  <c r="N9" i="3"/>
  <c r="M13" i="3"/>
  <c r="M12" i="4" s="1"/>
  <c r="D13" i="3"/>
  <c r="D12" i="4" s="1"/>
  <c r="K13" i="3"/>
  <c r="K12" i="4" s="1"/>
  <c r="N19" i="2"/>
  <c r="D40" i="2"/>
  <c r="N40" i="2" s="1"/>
  <c r="N38" i="2"/>
  <c r="K40" i="2"/>
  <c r="K41" i="2" s="1"/>
  <c r="H9" i="3"/>
  <c r="H13" i="3" s="1"/>
  <c r="H12" i="4" s="1"/>
  <c r="B11" i="3"/>
  <c r="N11" i="3" s="1"/>
  <c r="C5" i="4"/>
  <c r="M8" i="3"/>
  <c r="E40" i="2"/>
  <c r="E41" i="2" s="1"/>
  <c r="N9" i="4"/>
  <c r="K11" i="4"/>
  <c r="K5" i="3"/>
  <c r="A35" i="5" s="1"/>
  <c r="B13" i="3"/>
  <c r="B11" i="4"/>
  <c r="B5" i="3"/>
  <c r="A26" i="5" s="1"/>
  <c r="L5" i="3"/>
  <c r="A36" i="5" s="1"/>
  <c r="B10" i="3"/>
  <c r="N10" i="3" s="1"/>
  <c r="J5" i="4"/>
  <c r="H5" i="3"/>
  <c r="A32" i="5" s="1"/>
  <c r="I5" i="3"/>
  <c r="A33" i="5" s="1"/>
  <c r="F40" i="2"/>
  <c r="G40" i="2"/>
  <c r="G41" i="2" s="1"/>
  <c r="G8" i="3"/>
  <c r="L11" i="4"/>
  <c r="F41" i="2"/>
  <c r="N10" i="2"/>
  <c r="C8" i="3"/>
  <c r="C11" i="4" l="1"/>
  <c r="C14" i="3"/>
  <c r="C13" i="4" s="1"/>
  <c r="B12" i="4"/>
  <c r="N12" i="4" s="1"/>
  <c r="N13" i="3"/>
  <c r="B7" i="5" s="1"/>
  <c r="N8" i="3"/>
  <c r="B6" i="5" s="1"/>
  <c r="D41" i="2"/>
  <c r="N41" i="2" s="1"/>
  <c r="M11" i="4"/>
  <c r="N11" i="4" s="1"/>
  <c r="M14" i="3"/>
  <c r="M13" i="4" s="1"/>
  <c r="K14" i="3"/>
  <c r="K13" i="4" s="1"/>
  <c r="G14" i="3"/>
  <c r="G13" i="4" s="1"/>
  <c r="G11" i="4"/>
  <c r="J14" i="3"/>
  <c r="J13" i="4" s="1"/>
  <c r="B14" i="3"/>
  <c r="B13" i="4" l="1"/>
  <c r="N13" i="4" s="1"/>
  <c r="B15" i="3"/>
  <c r="N14" i="3"/>
  <c r="B26" i="5" l="1"/>
  <c r="B17" i="3"/>
  <c r="B16" i="3"/>
  <c r="C7" i="3"/>
  <c r="C15" i="3" s="1"/>
  <c r="B27" i="5" l="1"/>
  <c r="C17" i="3"/>
  <c r="C16" i="3"/>
  <c r="D7" i="3"/>
  <c r="D15" i="3" s="1"/>
  <c r="D17" i="3" l="1"/>
  <c r="D16" i="3"/>
  <c r="B28" i="5"/>
  <c r="E7" i="3"/>
  <c r="E15" i="3" s="1"/>
  <c r="E16" i="3" l="1"/>
  <c r="F7" i="3"/>
  <c r="F15" i="3" s="1"/>
  <c r="B29" i="5"/>
  <c r="E17" i="3"/>
  <c r="F16" i="3" l="1"/>
  <c r="B30" i="5"/>
  <c r="G7" i="3"/>
  <c r="G15" i="3" s="1"/>
  <c r="F17" i="3"/>
  <c r="G17" i="3" l="1"/>
  <c r="B31" i="5"/>
  <c r="H7" i="3"/>
  <c r="H15" i="3" s="1"/>
  <c r="G16" i="3"/>
  <c r="B32" i="5" l="1"/>
  <c r="I7" i="3"/>
  <c r="I15" i="3" s="1"/>
  <c r="H17" i="3"/>
  <c r="H16" i="3"/>
  <c r="I16" i="3" l="1"/>
  <c r="I17" i="3"/>
  <c r="J7" i="3"/>
  <c r="J15" i="3" s="1"/>
  <c r="B33" i="5"/>
  <c r="K7" i="3" l="1"/>
  <c r="K15" i="3" s="1"/>
  <c r="J16" i="3"/>
  <c r="J17" i="3"/>
  <c r="B34" i="5"/>
  <c r="L7" i="3" l="1"/>
  <c r="L15" i="3" s="1"/>
  <c r="K17" i="3"/>
  <c r="B35" i="5"/>
  <c r="K16" i="3"/>
  <c r="B36" i="5" l="1"/>
  <c r="L17" i="3"/>
  <c r="L16" i="3"/>
  <c r="M7" i="3"/>
  <c r="M15" i="3" s="1"/>
  <c r="B10" i="5"/>
  <c r="B37" i="5" l="1"/>
  <c r="N15" i="3"/>
  <c r="B8" i="5" s="1"/>
  <c r="M17" i="3"/>
  <c r="M16" i="3"/>
  <c r="B12" i="5"/>
  <c r="B9" i="5"/>
  <c r="B11" i="5"/>
</calcChain>
</file>

<file path=xl/sharedStrings.xml><?xml version="1.0" encoding="utf-8"?>
<sst xmlns="http://schemas.openxmlformats.org/spreadsheetml/2006/main" count="92" uniqueCount="90">
  <si>
    <t>Operational Clarity | Personal Survival Budget</t>
  </si>
  <si>
    <t>Your starting position</t>
  </si>
  <si>
    <t>Opening accessible cash / savings</t>
  </si>
  <si>
    <t>First forecast month (1–12)</t>
  </si>
  <si>
    <t>Forecast year</t>
  </si>
  <si>
    <t>Minimum cash buffer</t>
  </si>
  <si>
    <t>Income scenario multiplier</t>
  </si>
  <si>
    <t>Adjustable spending multiplier</t>
  </si>
  <si>
    <t>How to use this planner</t>
  </si>
  <si>
    <t>1. Enter your accessible opening cash, start month and year in blue cells above.</t>
  </si>
  <si>
    <t>2. Enter expected monthly income and expenditure in the blue cells on Income &amp; Spending.</t>
  </si>
  <si>
    <t>3. Fixed essentials are not reduced by the adjustable-spending scenario.</t>
  </si>
  <si>
    <t>4. Cash Flow automatically rolls forward the monthly balances and highlights shortfalls.</t>
  </si>
  <si>
    <t>5. Enter what actually happened on Actual vs Forecast, then review the Dashboard.</t>
  </si>
  <si>
    <t>6. Use the income multiplier (e.g. 0.8) to test reduced income; use 0.9 to reduce adjustable costs by 10%.</t>
  </si>
  <si>
    <t>7. Savings transfers between your own accounts are not spending; opening cash should include only accessible funds.</t>
  </si>
  <si>
    <t>8. This is a planning aid, not regulated financial, debt or tax advice. Seek qualified help when needed.</t>
  </si>
  <si>
    <t>9. All figures are illustrative inputs only; the public workbook contains no personal financial history.</t>
  </si>
  <si>
    <t>Income &amp; Spending | Enter forecast amounts</t>
  </si>
  <si>
    <t>Blue cells are editable. Enter positive amounts; irregular bills belong in their payment month.</t>
  </si>
  <si>
    <t>12-month total</t>
  </si>
  <si>
    <t>INCOME</t>
  </si>
  <si>
    <t>Employment / contract income</t>
  </si>
  <si>
    <t>Benefits / support</t>
  </si>
  <si>
    <t>Other reliable income</t>
  </si>
  <si>
    <t>Total income</t>
  </si>
  <si>
    <t>ESSENTIAL FIXED SPENDING</t>
  </si>
  <si>
    <t>Rent / mortgage</t>
  </si>
  <si>
    <t>Council tax</t>
  </si>
  <si>
    <t>Utilities</t>
  </si>
  <si>
    <t>Insurance</t>
  </si>
  <si>
    <t>Minimum debt payments</t>
  </si>
  <si>
    <t>Other fixed essentials</t>
  </si>
  <si>
    <t>Fixed essentials total</t>
  </si>
  <si>
    <t>ESSENTIAL ADJUSTABLE SPENDING</t>
  </si>
  <si>
    <t>Groceries / household</t>
  </si>
  <si>
    <t>Transport</t>
  </si>
  <si>
    <t>Health / prescriptions</t>
  </si>
  <si>
    <t>Other necessary spending</t>
  </si>
  <si>
    <t>Adjustable essentials total</t>
  </si>
  <si>
    <t>DISCRETIONARY SPENDING</t>
  </si>
  <si>
    <t>Eating out / leisure</t>
  </si>
  <si>
    <t>Subscriptions / memberships</t>
  </si>
  <si>
    <t>Other discretionary</t>
  </si>
  <si>
    <t>Discretionary total</t>
  </si>
  <si>
    <t>IRREGULAR &amp; ONE-OFF COSTS</t>
  </si>
  <si>
    <t>Annual bills / renewals</t>
  </si>
  <si>
    <t>Repairs / replacement</t>
  </si>
  <si>
    <t>Other one-off commitments</t>
  </si>
  <si>
    <t>Irregular costs total</t>
  </si>
  <si>
    <t>Total forecast expenditure</t>
  </si>
  <si>
    <t>Forecast monthly net movement</t>
  </si>
  <si>
    <t>12-Month Cash Flow | Forecast runway</t>
  </si>
  <si>
    <t>12-month / final</t>
  </si>
  <si>
    <t>Opening available cash</t>
  </si>
  <si>
    <t>Forecast income (scenario)</t>
  </si>
  <si>
    <t>Fixed essential spending</t>
  </si>
  <si>
    <t>Adjustable essentials (scenario)</t>
  </si>
  <si>
    <t>Discretionary (scenario)</t>
  </si>
  <si>
    <t>Irregular committed spending</t>
  </si>
  <si>
    <t>Total cash out</t>
  </si>
  <si>
    <t>Net cash movement</t>
  </si>
  <si>
    <t>Closing available cash</t>
  </si>
  <si>
    <t>Cash buffer status</t>
  </si>
  <si>
    <t>Cash shortfall status</t>
  </si>
  <si>
    <t>Actual vs Forecast | Record what happened</t>
  </si>
  <si>
    <t>Actual income (enter)</t>
  </si>
  <si>
    <t>Actual spending (enter)</t>
  </si>
  <si>
    <t>Actual net movement</t>
  </si>
  <si>
    <t>Forecast spending (scenario)</t>
  </si>
  <si>
    <t>Forecast net movement</t>
  </si>
  <si>
    <t>Net variance: actual less forecast</t>
  </si>
  <si>
    <t>What changed / explanation</t>
  </si>
  <si>
    <t>Dashboard | What needs attention?</t>
  </si>
  <si>
    <t>Opening available resources</t>
  </si>
  <si>
    <t>Forecast 12-month income</t>
  </si>
  <si>
    <t>Forecast 12-month spending</t>
  </si>
  <si>
    <t>Forecast closing resources</t>
  </si>
  <si>
    <t>Lowest projected cash</t>
  </si>
  <si>
    <t>First month below zero</t>
  </si>
  <si>
    <t>Months before first shortfall</t>
  </si>
  <si>
    <t>Months below cash buffer</t>
  </si>
  <si>
    <t>Decision prompts</t>
  </si>
  <si>
    <t>Which costs can be adjusted without undermining essentials?</t>
  </si>
  <si>
    <t>Are uncertain receipts being treated as guaranteed?</t>
  </si>
  <si>
    <t>Which annual bills fall before the next reliable income?</t>
  </si>
  <si>
    <t>What would change if income resumed later than planned?</t>
  </si>
  <si>
    <t>When should the forecast be reviewed again?</t>
  </si>
  <si>
    <t>Month</t>
  </si>
  <si>
    <t>Closing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</si>
</sst>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;[Red]\(\£#,##0\);\£0"/>
  </numFmts>
  <fonts count="4">
    <font>
      <sz val="11"/>
      <name val="Carlito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6333B"/>
      </patternFill>
    </fill>
    <fill>
      <patternFill patternType="solid">
        <fgColor rgb="FFB28C49"/>
      </patternFill>
    </fill>
    <fill>
      <patternFill patternType="solid">
        <fgColor rgb="FFE9F2FA"/>
      </patternFill>
    </fill>
    <fill>
      <patternFill patternType="solid">
        <fgColor rgb="FFF8F4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3" borderId="0" xfId="0" applyFont="1" applyFill="1"/>
    <xf numFmtId="164" fontId="2" fillId="4" borderId="0" xfId="0" applyNumberFormat="1" applyFont="1" applyFill="1"/>
    <xf numFmtId="0" fontId="2" fillId="4" borderId="0" xfId="0" applyFont="1" applyFill="1"/>
    <xf numFmtId="0" fontId="2" fillId="0" borderId="0" xfId="0" applyFont="1" applyAlignment="1">
      <alignment wrapText="1"/>
    </xf>
    <xf numFmtId="164" fontId="2" fillId="0" borderId="0" xfId="0" applyNumberFormat="1" applyFont="1"/>
    <xf numFmtId="0" fontId="2" fillId="4" borderId="0" xfId="0" applyFont="1" applyFill="1" applyAlignment="1">
      <alignment wrapText="1"/>
    </xf>
    <xf numFmtId="164" fontId="3" fillId="5" borderId="0" xfId="0" applyNumberFormat="1" applyFont="1" applyFill="1"/>
    <xf numFmtId="0" fontId="3" fillId="5" borderId="0" xfId="0" applyFont="1" applyFill="1"/>
    <xf numFmtId="164" fontId="1" fillId="3" borderId="0" xfId="0" applyNumberFormat="1" applyFont="1" applyFill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color rgb="FFA32626"/>
      </font>
      <fill>
        <patternFill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en-GB"/>
              <a:t>Projected accessible cash by month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cash</c:v>
          </c:tx>
          <c:marker>
            <c:symbol val="none"/>
          </c:marker>
          <c:cat>
            <c:strRef>
              <c:f>Dashboard!$A$26:$A$37</c:f>
              <c:strCache>
                <c:ptCount val="12"/>
                <c:pt idx="0">
                  <c:v>Oct 26</c:v>
                </c:pt>
                <c:pt idx="1">
                  <c:v>Nov 26</c:v>
                </c:pt>
                <c:pt idx="2">
                  <c:v>Dec 26</c:v>
                </c:pt>
                <c:pt idx="3">
                  <c:v>Jan 27</c:v>
                </c:pt>
                <c:pt idx="4">
                  <c:v>Feb 27</c:v>
                </c:pt>
                <c:pt idx="5">
                  <c:v>Mar 27</c:v>
                </c:pt>
                <c:pt idx="6">
                  <c:v>Apr 27</c:v>
                </c:pt>
                <c:pt idx="7">
                  <c:v>May 27</c:v>
                </c:pt>
                <c:pt idx="8">
                  <c:v>Jun 27</c:v>
                </c:pt>
                <c:pt idx="9">
                  <c:v>Jul 27</c:v>
                </c:pt>
                <c:pt idx="10">
                  <c:v>Aug 27</c:v>
                </c:pt>
                <c:pt idx="11">
                  <c:v>Sep 27</c:v>
                </c:pt>
              </c:strCache>
            </c:strRef>
          </c:cat>
          <c:val>
            <c:numRef>
              <c:f>Dashboard!$B$26:$B$37</c:f>
              <c:numCache>
                <c:formatCode>\£#,##0;[Red]\(\£#,##0\);\£0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40-944B-83E2-8526E3636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£#,##0;[Red]\(\£#,##0\);\£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24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6" sqref="A16"/>
    </sheetView>
  </sheetViews>
  <sheetFormatPr baseColWidth="10" defaultColWidth="8.83203125" defaultRowHeight="13"/>
  <cols>
    <col min="1" max="1" width="35" style="2" customWidth="1"/>
    <col min="2" max="2" width="24" style="2" customWidth="1"/>
    <col min="3" max="8" width="14" style="2" customWidth="1"/>
    <col min="9" max="16384" width="8.83203125" style="2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4" spans="1:8">
      <c r="A4" s="3" t="s">
        <v>1</v>
      </c>
      <c r="B4" s="3"/>
      <c r="C4" s="3"/>
      <c r="D4" s="3"/>
      <c r="E4" s="3"/>
      <c r="F4" s="3"/>
      <c r="G4" s="3"/>
      <c r="H4" s="3"/>
    </row>
    <row r="6" spans="1:8">
      <c r="A6" s="2" t="s">
        <v>2</v>
      </c>
      <c r="B6" s="4">
        <v>0</v>
      </c>
    </row>
    <row r="7" spans="1:8">
      <c r="A7" s="2" t="s">
        <v>3</v>
      </c>
      <c r="B7" s="5">
        <v>10</v>
      </c>
    </row>
    <row r="8" spans="1:8">
      <c r="A8" s="2" t="s">
        <v>4</v>
      </c>
      <c r="B8" s="5">
        <v>2026</v>
      </c>
    </row>
    <row r="9" spans="1:8">
      <c r="A9" s="2" t="s">
        <v>5</v>
      </c>
      <c r="B9" s="4">
        <v>500</v>
      </c>
    </row>
    <row r="10" spans="1:8">
      <c r="A10" s="2" t="s">
        <v>6</v>
      </c>
      <c r="B10" s="5">
        <v>1</v>
      </c>
    </row>
    <row r="11" spans="1:8">
      <c r="A11" s="2" t="s">
        <v>7</v>
      </c>
      <c r="B11" s="5">
        <v>1</v>
      </c>
    </row>
    <row r="14" spans="1:8">
      <c r="A14" s="3" t="s">
        <v>8</v>
      </c>
      <c r="B14" s="3"/>
      <c r="C14" s="3"/>
      <c r="D14" s="3"/>
      <c r="E14" s="3"/>
      <c r="F14" s="3"/>
      <c r="G14" s="3"/>
      <c r="H14" s="3"/>
    </row>
    <row r="16" spans="1:8" ht="28">
      <c r="A16" s="12" t="s">
        <v>9</v>
      </c>
      <c r="B16" s="6"/>
      <c r="C16" s="6"/>
      <c r="D16" s="6"/>
      <c r="E16" s="6"/>
      <c r="F16" s="6"/>
      <c r="G16" s="6"/>
      <c r="H16" s="6"/>
    </row>
    <row r="17" spans="1:8" ht="42">
      <c r="A17" s="12" t="s">
        <v>10</v>
      </c>
      <c r="B17" s="6"/>
      <c r="C17" s="6"/>
      <c r="D17" s="6"/>
      <c r="E17" s="6"/>
      <c r="F17" s="6"/>
      <c r="G17" s="6"/>
      <c r="H17" s="6"/>
    </row>
    <row r="18" spans="1:8" ht="28">
      <c r="A18" s="12" t="s">
        <v>11</v>
      </c>
      <c r="B18" s="6"/>
      <c r="C18" s="6"/>
      <c r="D18" s="6"/>
      <c r="E18" s="6"/>
      <c r="F18" s="6"/>
      <c r="G18" s="6"/>
      <c r="H18" s="6"/>
    </row>
    <row r="19" spans="1:8" ht="42">
      <c r="A19" s="12" t="s">
        <v>12</v>
      </c>
      <c r="B19" s="6"/>
      <c r="C19" s="6"/>
      <c r="D19" s="6"/>
      <c r="E19" s="6"/>
      <c r="F19" s="6"/>
      <c r="G19" s="6"/>
      <c r="H19" s="6"/>
    </row>
    <row r="20" spans="1:8" ht="42">
      <c r="A20" s="12" t="s">
        <v>13</v>
      </c>
      <c r="B20" s="6"/>
      <c r="C20" s="6"/>
      <c r="D20" s="6"/>
      <c r="E20" s="6"/>
      <c r="F20" s="6"/>
      <c r="G20" s="6"/>
      <c r="H20" s="6"/>
    </row>
    <row r="21" spans="1:8" ht="42">
      <c r="A21" s="12" t="s">
        <v>14</v>
      </c>
      <c r="B21" s="6"/>
      <c r="C21" s="6"/>
      <c r="D21" s="6"/>
      <c r="E21" s="6"/>
      <c r="F21" s="6"/>
      <c r="G21" s="6"/>
      <c r="H21" s="6"/>
    </row>
    <row r="22" spans="1:8" ht="42">
      <c r="A22" s="12" t="s">
        <v>15</v>
      </c>
      <c r="B22" s="6"/>
      <c r="C22" s="6"/>
      <c r="D22" s="6"/>
      <c r="E22" s="6"/>
      <c r="F22" s="6"/>
      <c r="G22" s="6"/>
      <c r="H22" s="6"/>
    </row>
    <row r="23" spans="1:8" ht="42">
      <c r="A23" s="12" t="s">
        <v>16</v>
      </c>
      <c r="B23" s="6"/>
      <c r="C23" s="6"/>
      <c r="D23" s="6"/>
      <c r="E23" s="6"/>
      <c r="F23" s="6"/>
      <c r="G23" s="6"/>
      <c r="H23" s="6"/>
    </row>
    <row r="24" spans="1:8" ht="42">
      <c r="A24" s="12" t="s">
        <v>17</v>
      </c>
      <c r="B24" s="6"/>
      <c r="C24" s="6"/>
      <c r="D24" s="6"/>
      <c r="E24" s="6"/>
      <c r="F24" s="6"/>
      <c r="G24" s="6"/>
      <c r="H24" s="6"/>
    </row>
    <row r="25" spans="1:8" ht="33" customHeight="1">
      <c r="A25" s="6"/>
      <c r="B25" s="6"/>
      <c r="C25" s="6"/>
      <c r="D25" s="6"/>
      <c r="E25" s="6"/>
      <c r="F25" s="6"/>
      <c r="G25" s="6"/>
      <c r="H25" s="6"/>
    </row>
    <row r="26" spans="1:8" ht="33" customHeight="1">
      <c r="A26" s="6"/>
      <c r="B26" s="6"/>
      <c r="C26" s="6"/>
      <c r="D26" s="6"/>
      <c r="E26" s="6"/>
      <c r="F26" s="6"/>
      <c r="G26" s="6"/>
      <c r="H2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zoomScale="110" zoomScaleNormal="11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21" sqref="C21"/>
    </sheetView>
  </sheetViews>
  <sheetFormatPr baseColWidth="10" defaultColWidth="8.83203125" defaultRowHeight="13"/>
  <cols>
    <col min="1" max="1" width="34" style="2" customWidth="1"/>
    <col min="2" max="14" width="14" style="2" customWidth="1"/>
    <col min="15" max="16384" width="8.83203125" style="2"/>
  </cols>
  <sheetData>
    <row r="1" spans="1:14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 t="s">
        <v>19</v>
      </c>
    </row>
    <row r="5" spans="1:14">
      <c r="B5" s="2" t="str">
        <f>TEXT(DATE('Start Here'!$B$8,'Start Here'!$B$7+0,1),"mmm yy")</f>
        <v>Oct 26</v>
      </c>
      <c r="C5" s="2" t="str">
        <f>TEXT(DATE('Start Here'!$B$8,'Start Here'!$B$7+1,1),"mmm yy")</f>
        <v>Nov 26</v>
      </c>
      <c r="D5" s="2" t="str">
        <f>TEXT(DATE('Start Here'!$B$8,'Start Here'!$B$7+2,1),"mmm yy")</f>
        <v>Dec 26</v>
      </c>
      <c r="E5" s="2" t="str">
        <f>TEXT(DATE('Start Here'!$B$8,'Start Here'!$B$7+3,1),"mmm yy")</f>
        <v>Jan 27</v>
      </c>
      <c r="F5" s="2" t="str">
        <f>TEXT(DATE('Start Here'!$B$8,'Start Here'!$B$7+4,1),"mmm yy")</f>
        <v>Feb 27</v>
      </c>
      <c r="G5" s="2" t="str">
        <f>TEXT(DATE('Start Here'!$B$8,'Start Here'!$B$7+5,1),"mmm yy")</f>
        <v>Mar 27</v>
      </c>
      <c r="H5" s="2" t="str">
        <f>TEXT(DATE('Start Here'!$B$8,'Start Here'!$B$7+6,1),"mmm yy")</f>
        <v>Apr 27</v>
      </c>
      <c r="I5" s="2" t="str">
        <f>TEXT(DATE('Start Here'!$B$8,'Start Here'!$B$7+7,1),"mmm yy")</f>
        <v>May 27</v>
      </c>
      <c r="J5" s="2" t="str">
        <f>TEXT(DATE('Start Here'!$B$8,'Start Here'!$B$7+8,1),"mmm yy")</f>
        <v>Jun 27</v>
      </c>
      <c r="K5" s="2" t="str">
        <f>TEXT(DATE('Start Here'!$B$8,'Start Here'!$B$7+9,1),"mmm yy")</f>
        <v>Jul 27</v>
      </c>
      <c r="L5" s="2" t="str">
        <f>TEXT(DATE('Start Here'!$B$8,'Start Here'!$B$7+10,1),"mmm yy")</f>
        <v>Aug 27</v>
      </c>
      <c r="M5" s="2" t="str">
        <f>TEXT(DATE('Start Here'!$B$8,'Start Here'!$B$7+11,1),"mmm yy")</f>
        <v>Sep 27</v>
      </c>
      <c r="N5" s="2" t="s">
        <v>20</v>
      </c>
    </row>
    <row r="6" spans="1:14">
      <c r="A6" s="3" t="s">
        <v>21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A7" s="2" t="s">
        <v>22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7">
        <f>SUM(B7:M7)</f>
        <v>0</v>
      </c>
    </row>
    <row r="8" spans="1:14">
      <c r="A8" s="2" t="s">
        <v>23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7">
        <f>SUM(B8:M8)</f>
        <v>0</v>
      </c>
    </row>
    <row r="9" spans="1:14">
      <c r="A9" s="2" t="s">
        <v>24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7">
        <f>SUM(B9:M9)</f>
        <v>0</v>
      </c>
    </row>
    <row r="10" spans="1:14">
      <c r="A10" s="10" t="s">
        <v>25</v>
      </c>
      <c r="B10" s="9">
        <f t="shared" ref="B10:M10" si="0">SUM(B7:B9)</f>
        <v>0</v>
      </c>
      <c r="C10" s="9">
        <f t="shared" si="0"/>
        <v>0</v>
      </c>
      <c r="D10" s="9">
        <f t="shared" si="0"/>
        <v>0</v>
      </c>
      <c r="E10" s="9">
        <f t="shared" si="0"/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 t="shared" si="0"/>
        <v>0</v>
      </c>
      <c r="N10" s="9">
        <f>SUM(B10:M10)</f>
        <v>0</v>
      </c>
    </row>
    <row r="11" spans="1:14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3" t="s">
        <v>26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2" t="s">
        <v>27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7">
        <f t="shared" ref="N13:N19" si="1">SUM(B13:M13)</f>
        <v>0</v>
      </c>
    </row>
    <row r="14" spans="1:14">
      <c r="A14" s="2" t="s">
        <v>28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7">
        <f t="shared" si="1"/>
        <v>0</v>
      </c>
    </row>
    <row r="15" spans="1:14">
      <c r="A15" s="2" t="s">
        <v>29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7">
        <f t="shared" si="1"/>
        <v>0</v>
      </c>
    </row>
    <row r="16" spans="1:14">
      <c r="A16" s="2" t="s">
        <v>30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7">
        <f t="shared" si="1"/>
        <v>0</v>
      </c>
    </row>
    <row r="17" spans="1:14">
      <c r="A17" s="2" t="s">
        <v>31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7">
        <f t="shared" si="1"/>
        <v>0</v>
      </c>
    </row>
    <row r="18" spans="1:14">
      <c r="A18" s="2" t="s">
        <v>32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7">
        <f t="shared" si="1"/>
        <v>0</v>
      </c>
    </row>
    <row r="19" spans="1:14">
      <c r="A19" s="10" t="s">
        <v>33</v>
      </c>
      <c r="B19" s="9">
        <f t="shared" ref="B19:M19" si="2">SUM(B13:B18)</f>
        <v>0</v>
      </c>
      <c r="C19" s="9">
        <f t="shared" si="2"/>
        <v>0</v>
      </c>
      <c r="D19" s="9">
        <f t="shared" si="2"/>
        <v>0</v>
      </c>
      <c r="E19" s="9">
        <f t="shared" si="2"/>
        <v>0</v>
      </c>
      <c r="F19" s="9">
        <f t="shared" si="2"/>
        <v>0</v>
      </c>
      <c r="G19" s="9">
        <f t="shared" si="2"/>
        <v>0</v>
      </c>
      <c r="H19" s="9">
        <f t="shared" si="2"/>
        <v>0</v>
      </c>
      <c r="I19" s="9">
        <f t="shared" si="2"/>
        <v>0</v>
      </c>
      <c r="J19" s="9">
        <f t="shared" si="2"/>
        <v>0</v>
      </c>
      <c r="K19" s="9">
        <f t="shared" si="2"/>
        <v>0</v>
      </c>
      <c r="L19" s="9">
        <f t="shared" si="2"/>
        <v>0</v>
      </c>
      <c r="M19" s="9">
        <f t="shared" si="2"/>
        <v>0</v>
      </c>
      <c r="N19" s="9">
        <f t="shared" si="1"/>
        <v>0</v>
      </c>
    </row>
    <row r="20" spans="1:14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3" t="s">
        <v>34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>
      <c r="A22" s="2" t="s">
        <v>35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7">
        <f>SUM(B22:M22)</f>
        <v>0</v>
      </c>
    </row>
    <row r="23" spans="1:14">
      <c r="A23" s="2" t="s">
        <v>36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7">
        <f>SUM(B23:M23)</f>
        <v>0</v>
      </c>
    </row>
    <row r="24" spans="1:14">
      <c r="A24" s="2" t="s">
        <v>37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7">
        <f>SUM(B24:M24)</f>
        <v>0</v>
      </c>
    </row>
    <row r="25" spans="1:14">
      <c r="A25" s="2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7">
        <f>SUM(B25:M25)</f>
        <v>0</v>
      </c>
    </row>
    <row r="26" spans="1:14">
      <c r="A26" s="10" t="s">
        <v>39</v>
      </c>
      <c r="B26" s="9">
        <f t="shared" ref="B26:M26" si="3">SUM(B22:B25)</f>
        <v>0</v>
      </c>
      <c r="C26" s="9">
        <f t="shared" si="3"/>
        <v>0</v>
      </c>
      <c r="D26" s="9">
        <f t="shared" si="3"/>
        <v>0</v>
      </c>
      <c r="E26" s="9">
        <f t="shared" si="3"/>
        <v>0</v>
      </c>
      <c r="F26" s="9">
        <f t="shared" si="3"/>
        <v>0</v>
      </c>
      <c r="G26" s="9">
        <f t="shared" si="3"/>
        <v>0</v>
      </c>
      <c r="H26" s="9">
        <f t="shared" si="3"/>
        <v>0</v>
      </c>
      <c r="I26" s="9">
        <f t="shared" si="3"/>
        <v>0</v>
      </c>
      <c r="J26" s="9">
        <f t="shared" si="3"/>
        <v>0</v>
      </c>
      <c r="K26" s="9">
        <f t="shared" si="3"/>
        <v>0</v>
      </c>
      <c r="L26" s="9">
        <f t="shared" si="3"/>
        <v>0</v>
      </c>
      <c r="M26" s="9">
        <f t="shared" si="3"/>
        <v>0</v>
      </c>
      <c r="N26" s="9">
        <f>SUM(B26:M26)</f>
        <v>0</v>
      </c>
    </row>
    <row r="27" spans="1:14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3" t="s">
        <v>40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>
      <c r="A29" s="2" t="s">
        <v>41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7">
        <f>SUM(B29:M29)</f>
        <v>0</v>
      </c>
    </row>
    <row r="30" spans="1:14">
      <c r="A30" s="2" t="s">
        <v>42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7">
        <f>SUM(B30:M30)</f>
        <v>0</v>
      </c>
    </row>
    <row r="31" spans="1:14">
      <c r="A31" s="2" t="s">
        <v>43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7">
        <f>SUM(B31:M31)</f>
        <v>0</v>
      </c>
    </row>
    <row r="32" spans="1:14">
      <c r="A32" s="10" t="s">
        <v>44</v>
      </c>
      <c r="B32" s="9">
        <f t="shared" ref="B32:M32" si="4">SUM(B29:B31)</f>
        <v>0</v>
      </c>
      <c r="C32" s="9">
        <f t="shared" si="4"/>
        <v>0</v>
      </c>
      <c r="D32" s="9">
        <f t="shared" si="4"/>
        <v>0</v>
      </c>
      <c r="E32" s="9">
        <f t="shared" si="4"/>
        <v>0</v>
      </c>
      <c r="F32" s="9">
        <f t="shared" si="4"/>
        <v>0</v>
      </c>
      <c r="G32" s="9">
        <f t="shared" si="4"/>
        <v>0</v>
      </c>
      <c r="H32" s="9">
        <f t="shared" si="4"/>
        <v>0</v>
      </c>
      <c r="I32" s="9">
        <f t="shared" si="4"/>
        <v>0</v>
      </c>
      <c r="J32" s="9">
        <f t="shared" si="4"/>
        <v>0</v>
      </c>
      <c r="K32" s="9">
        <f t="shared" si="4"/>
        <v>0</v>
      </c>
      <c r="L32" s="9">
        <f t="shared" si="4"/>
        <v>0</v>
      </c>
      <c r="M32" s="9">
        <f t="shared" si="4"/>
        <v>0</v>
      </c>
      <c r="N32" s="9">
        <f>SUM(B32:M32)</f>
        <v>0</v>
      </c>
    </row>
    <row r="33" spans="1:14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>
      <c r="A34" s="3" t="s">
        <v>45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>
      <c r="A35" s="2" t="s">
        <v>46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7">
        <f>SUM(B35:M35)</f>
        <v>0</v>
      </c>
    </row>
    <row r="36" spans="1:14">
      <c r="A36" s="2" t="s">
        <v>47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7">
        <f>SUM(B36:M36)</f>
        <v>0</v>
      </c>
    </row>
    <row r="37" spans="1:14">
      <c r="A37" s="2" t="s">
        <v>48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7">
        <f>SUM(B37:M37)</f>
        <v>0</v>
      </c>
    </row>
    <row r="38" spans="1:14">
      <c r="A38" s="10" t="s">
        <v>49</v>
      </c>
      <c r="B38" s="9">
        <f t="shared" ref="B38:M38" si="5">SUM(B35:B37)</f>
        <v>0</v>
      </c>
      <c r="C38" s="9">
        <f t="shared" si="5"/>
        <v>0</v>
      </c>
      <c r="D38" s="9">
        <f t="shared" si="5"/>
        <v>0</v>
      </c>
      <c r="E38" s="9">
        <f t="shared" si="5"/>
        <v>0</v>
      </c>
      <c r="F38" s="9">
        <f t="shared" si="5"/>
        <v>0</v>
      </c>
      <c r="G38" s="9">
        <f t="shared" si="5"/>
        <v>0</v>
      </c>
      <c r="H38" s="9">
        <f t="shared" si="5"/>
        <v>0</v>
      </c>
      <c r="I38" s="9">
        <f t="shared" si="5"/>
        <v>0</v>
      </c>
      <c r="J38" s="9">
        <f t="shared" si="5"/>
        <v>0</v>
      </c>
      <c r="K38" s="9">
        <f t="shared" si="5"/>
        <v>0</v>
      </c>
      <c r="L38" s="9">
        <f t="shared" si="5"/>
        <v>0</v>
      </c>
      <c r="M38" s="9">
        <f t="shared" si="5"/>
        <v>0</v>
      </c>
      <c r="N38" s="9">
        <f>SUM(B38:M38)</f>
        <v>0</v>
      </c>
    </row>
    <row r="39" spans="1:1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>
      <c r="A40" s="10" t="s">
        <v>50</v>
      </c>
      <c r="B40" s="9">
        <f t="shared" ref="B40:M40" si="6">SUM(B19,B26,B32,B38)</f>
        <v>0</v>
      </c>
      <c r="C40" s="9">
        <f t="shared" si="6"/>
        <v>0</v>
      </c>
      <c r="D40" s="9">
        <f t="shared" si="6"/>
        <v>0</v>
      </c>
      <c r="E40" s="9">
        <f t="shared" si="6"/>
        <v>0</v>
      </c>
      <c r="F40" s="9">
        <f t="shared" si="6"/>
        <v>0</v>
      </c>
      <c r="G40" s="9">
        <f t="shared" si="6"/>
        <v>0</v>
      </c>
      <c r="H40" s="9">
        <f t="shared" si="6"/>
        <v>0</v>
      </c>
      <c r="I40" s="9">
        <f t="shared" si="6"/>
        <v>0</v>
      </c>
      <c r="J40" s="9">
        <f t="shared" si="6"/>
        <v>0</v>
      </c>
      <c r="K40" s="9">
        <f t="shared" si="6"/>
        <v>0</v>
      </c>
      <c r="L40" s="9">
        <f t="shared" si="6"/>
        <v>0</v>
      </c>
      <c r="M40" s="9">
        <f t="shared" si="6"/>
        <v>0</v>
      </c>
      <c r="N40" s="9">
        <f>SUM(B40:M40)</f>
        <v>0</v>
      </c>
    </row>
    <row r="41" spans="1:14">
      <c r="A41" s="10" t="s">
        <v>51</v>
      </c>
      <c r="B41" s="9">
        <f t="shared" ref="B41:M41" si="7">B10-B40</f>
        <v>0</v>
      </c>
      <c r="C41" s="9">
        <f t="shared" si="7"/>
        <v>0</v>
      </c>
      <c r="D41" s="9">
        <f t="shared" si="7"/>
        <v>0</v>
      </c>
      <c r="E41" s="9">
        <f t="shared" si="7"/>
        <v>0</v>
      </c>
      <c r="F41" s="9">
        <f t="shared" si="7"/>
        <v>0</v>
      </c>
      <c r="G41" s="9">
        <f t="shared" si="7"/>
        <v>0</v>
      </c>
      <c r="H41" s="9">
        <f t="shared" si="7"/>
        <v>0</v>
      </c>
      <c r="I41" s="9">
        <f t="shared" si="7"/>
        <v>0</v>
      </c>
      <c r="J41" s="9">
        <f t="shared" si="7"/>
        <v>0</v>
      </c>
      <c r="K41" s="9">
        <f t="shared" si="7"/>
        <v>0</v>
      </c>
      <c r="L41" s="9">
        <f t="shared" si="7"/>
        <v>0</v>
      </c>
      <c r="M41" s="9">
        <f t="shared" si="7"/>
        <v>0</v>
      </c>
      <c r="N41" s="9">
        <f>SUM(B41:M41)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"/>
  <sheetViews>
    <sheetView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8.83203125" defaultRowHeight="13"/>
  <cols>
    <col min="1" max="1" width="34" style="2" customWidth="1"/>
    <col min="2" max="14" width="14" style="2" customWidth="1"/>
    <col min="15" max="16384" width="8.83203125" style="2"/>
  </cols>
  <sheetData>
    <row r="1" spans="1:14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5" spans="1:14">
      <c r="B5" s="2" t="str">
        <f>'Income &amp; Spending'!B5</f>
        <v>Oct 26</v>
      </c>
      <c r="C5" s="2" t="str">
        <f>'Income &amp; Spending'!C5</f>
        <v>Nov 26</v>
      </c>
      <c r="D5" s="2" t="str">
        <f>'Income &amp; Spending'!D5</f>
        <v>Dec 26</v>
      </c>
      <c r="E5" s="2" t="str">
        <f>'Income &amp; Spending'!E5</f>
        <v>Jan 27</v>
      </c>
      <c r="F5" s="2" t="str">
        <f>'Income &amp; Spending'!F5</f>
        <v>Feb 27</v>
      </c>
      <c r="G5" s="2" t="str">
        <f>'Income &amp; Spending'!G5</f>
        <v>Mar 27</v>
      </c>
      <c r="H5" s="2" t="str">
        <f>'Income &amp; Spending'!H5</f>
        <v>Apr 27</v>
      </c>
      <c r="I5" s="2" t="str">
        <f>'Income &amp; Spending'!I5</f>
        <v>May 27</v>
      </c>
      <c r="J5" s="2" t="str">
        <f>'Income &amp; Spending'!J5</f>
        <v>Jun 27</v>
      </c>
      <c r="K5" s="2" t="str">
        <f>'Income &amp; Spending'!K5</f>
        <v>Jul 27</v>
      </c>
      <c r="L5" s="2" t="str">
        <f>'Income &amp; Spending'!L5</f>
        <v>Aug 27</v>
      </c>
      <c r="M5" s="2" t="str">
        <f>'Income &amp; Spending'!M5</f>
        <v>Sep 27</v>
      </c>
      <c r="N5" s="2" t="s">
        <v>53</v>
      </c>
    </row>
    <row r="7" spans="1:14">
      <c r="A7" s="2" t="s">
        <v>54</v>
      </c>
      <c r="B7" s="7">
        <f>'Start Here'!$B$6</f>
        <v>0</v>
      </c>
      <c r="C7" s="7">
        <f t="shared" ref="C7:M7" si="0">B15</f>
        <v>0</v>
      </c>
      <c r="D7" s="7">
        <f t="shared" si="0"/>
        <v>0</v>
      </c>
      <c r="E7" s="7">
        <f t="shared" si="0"/>
        <v>0</v>
      </c>
      <c r="F7" s="7">
        <f t="shared" si="0"/>
        <v>0</v>
      </c>
      <c r="G7" s="7">
        <f t="shared" si="0"/>
        <v>0</v>
      </c>
      <c r="H7" s="7">
        <f t="shared" si="0"/>
        <v>0</v>
      </c>
      <c r="I7" s="7">
        <f t="shared" si="0"/>
        <v>0</v>
      </c>
      <c r="J7" s="7">
        <f t="shared" si="0"/>
        <v>0</v>
      </c>
      <c r="K7" s="7">
        <f t="shared" si="0"/>
        <v>0</v>
      </c>
      <c r="L7" s="7">
        <f t="shared" si="0"/>
        <v>0</v>
      </c>
      <c r="M7" s="7">
        <f t="shared" si="0"/>
        <v>0</v>
      </c>
      <c r="N7" s="7"/>
    </row>
    <row r="8" spans="1:14">
      <c r="A8" s="2" t="s">
        <v>55</v>
      </c>
      <c r="B8" s="7">
        <f>'Income &amp; Spending'!B10*'Start Here'!$B$10</f>
        <v>0</v>
      </c>
      <c r="C8" s="7">
        <f>'Income &amp; Spending'!C10*'Start Here'!$B$10</f>
        <v>0</v>
      </c>
      <c r="D8" s="7">
        <f>'Income &amp; Spending'!D10*'Start Here'!$B$10</f>
        <v>0</v>
      </c>
      <c r="E8" s="7">
        <f>'Income &amp; Spending'!E10*'Start Here'!$B$10</f>
        <v>0</v>
      </c>
      <c r="F8" s="7">
        <f>'Income &amp; Spending'!F10*'Start Here'!$B$10</f>
        <v>0</v>
      </c>
      <c r="G8" s="7">
        <f>'Income &amp; Spending'!G10*'Start Here'!$B$10</f>
        <v>0</v>
      </c>
      <c r="H8" s="7">
        <f>'Income &amp; Spending'!H10*'Start Here'!$B$10</f>
        <v>0</v>
      </c>
      <c r="I8" s="7">
        <f>'Income &amp; Spending'!I10*'Start Here'!$B$10</f>
        <v>0</v>
      </c>
      <c r="J8" s="7">
        <f>'Income &amp; Spending'!J10*'Start Here'!$B$10</f>
        <v>0</v>
      </c>
      <c r="K8" s="7">
        <f>'Income &amp; Spending'!K10*'Start Here'!$B$10</f>
        <v>0</v>
      </c>
      <c r="L8" s="7">
        <f>'Income &amp; Spending'!L10*'Start Here'!$B$10</f>
        <v>0</v>
      </c>
      <c r="M8" s="7">
        <f>'Income &amp; Spending'!M10*'Start Here'!$B$10</f>
        <v>0</v>
      </c>
      <c r="N8" s="7">
        <f t="shared" ref="N8:N14" si="1">SUM(B8:M8)</f>
        <v>0</v>
      </c>
    </row>
    <row r="9" spans="1:14">
      <c r="A9" s="2" t="s">
        <v>56</v>
      </c>
      <c r="B9" s="7">
        <f>'Income &amp; Spending'!B19</f>
        <v>0</v>
      </c>
      <c r="C9" s="7">
        <f>'Income &amp; Spending'!C19</f>
        <v>0</v>
      </c>
      <c r="D9" s="7">
        <f>'Income &amp; Spending'!D19</f>
        <v>0</v>
      </c>
      <c r="E9" s="7">
        <f>'Income &amp; Spending'!E19</f>
        <v>0</v>
      </c>
      <c r="F9" s="7">
        <f>'Income &amp; Spending'!F19</f>
        <v>0</v>
      </c>
      <c r="G9" s="7">
        <f>'Income &amp; Spending'!G19</f>
        <v>0</v>
      </c>
      <c r="H9" s="7">
        <f>'Income &amp; Spending'!H19</f>
        <v>0</v>
      </c>
      <c r="I9" s="7">
        <f>'Income &amp; Spending'!I19</f>
        <v>0</v>
      </c>
      <c r="J9" s="7">
        <f>'Income &amp; Spending'!J19</f>
        <v>0</v>
      </c>
      <c r="K9" s="7">
        <f>'Income &amp; Spending'!K19</f>
        <v>0</v>
      </c>
      <c r="L9" s="7">
        <f>'Income &amp; Spending'!L19</f>
        <v>0</v>
      </c>
      <c r="M9" s="7">
        <f>'Income &amp; Spending'!M19</f>
        <v>0</v>
      </c>
      <c r="N9" s="7">
        <f t="shared" si="1"/>
        <v>0</v>
      </c>
    </row>
    <row r="10" spans="1:14">
      <c r="A10" s="2" t="s">
        <v>57</v>
      </c>
      <c r="B10" s="7">
        <f>'Income &amp; Spending'!B26*'Start Here'!$B$11</f>
        <v>0</v>
      </c>
      <c r="C10" s="7">
        <f>'Income &amp; Spending'!C26*'Start Here'!$B$11</f>
        <v>0</v>
      </c>
      <c r="D10" s="7">
        <f>'Income &amp; Spending'!D26*'Start Here'!$B$11</f>
        <v>0</v>
      </c>
      <c r="E10" s="7">
        <f>'Income &amp; Spending'!E26*'Start Here'!$B$11</f>
        <v>0</v>
      </c>
      <c r="F10" s="7">
        <f>'Income &amp; Spending'!F26*'Start Here'!$B$11</f>
        <v>0</v>
      </c>
      <c r="G10" s="7">
        <f>'Income &amp; Spending'!G26*'Start Here'!$B$11</f>
        <v>0</v>
      </c>
      <c r="H10" s="7">
        <f>'Income &amp; Spending'!H26*'Start Here'!$B$11</f>
        <v>0</v>
      </c>
      <c r="I10" s="7">
        <f>'Income &amp; Spending'!I26*'Start Here'!$B$11</f>
        <v>0</v>
      </c>
      <c r="J10" s="7">
        <f>'Income &amp; Spending'!J26*'Start Here'!$B$11</f>
        <v>0</v>
      </c>
      <c r="K10" s="7">
        <f>'Income &amp; Spending'!K26*'Start Here'!$B$11</f>
        <v>0</v>
      </c>
      <c r="L10" s="7">
        <f>'Income &amp; Spending'!L26*'Start Here'!$B$11</f>
        <v>0</v>
      </c>
      <c r="M10" s="7">
        <f>'Income &amp; Spending'!M26*'Start Here'!$B$11</f>
        <v>0</v>
      </c>
      <c r="N10" s="7">
        <f t="shared" si="1"/>
        <v>0</v>
      </c>
    </row>
    <row r="11" spans="1:14">
      <c r="A11" s="2" t="s">
        <v>58</v>
      </c>
      <c r="B11" s="7">
        <f>'Income &amp; Spending'!B32*'Start Here'!$B$11</f>
        <v>0</v>
      </c>
      <c r="C11" s="7">
        <f>'Income &amp; Spending'!C32*'Start Here'!$B$11</f>
        <v>0</v>
      </c>
      <c r="D11" s="7">
        <f>'Income &amp; Spending'!D32*'Start Here'!$B$11</f>
        <v>0</v>
      </c>
      <c r="E11" s="7">
        <f>'Income &amp; Spending'!E32*'Start Here'!$B$11</f>
        <v>0</v>
      </c>
      <c r="F11" s="7">
        <f>'Income &amp; Spending'!F32*'Start Here'!$B$11</f>
        <v>0</v>
      </c>
      <c r="G11" s="7">
        <f>'Income &amp; Spending'!G32*'Start Here'!$B$11</f>
        <v>0</v>
      </c>
      <c r="H11" s="7">
        <f>'Income &amp; Spending'!H32*'Start Here'!$B$11</f>
        <v>0</v>
      </c>
      <c r="I11" s="7">
        <f>'Income &amp; Spending'!I32*'Start Here'!$B$11</f>
        <v>0</v>
      </c>
      <c r="J11" s="7">
        <f>'Income &amp; Spending'!J32*'Start Here'!$B$11</f>
        <v>0</v>
      </c>
      <c r="K11" s="7">
        <f>'Income &amp; Spending'!K32*'Start Here'!$B$11</f>
        <v>0</v>
      </c>
      <c r="L11" s="7">
        <f>'Income &amp; Spending'!L32*'Start Here'!$B$11</f>
        <v>0</v>
      </c>
      <c r="M11" s="7">
        <f>'Income &amp; Spending'!M32*'Start Here'!$B$11</f>
        <v>0</v>
      </c>
      <c r="N11" s="7">
        <f t="shared" si="1"/>
        <v>0</v>
      </c>
    </row>
    <row r="12" spans="1:14">
      <c r="A12" s="2" t="s">
        <v>59</v>
      </c>
      <c r="B12" s="7">
        <f>'Income &amp; Spending'!B38</f>
        <v>0</v>
      </c>
      <c r="C12" s="7">
        <f>'Income &amp; Spending'!C38</f>
        <v>0</v>
      </c>
      <c r="D12" s="7">
        <f>'Income &amp; Spending'!D38</f>
        <v>0</v>
      </c>
      <c r="E12" s="7">
        <f>'Income &amp; Spending'!E38</f>
        <v>0</v>
      </c>
      <c r="F12" s="7">
        <f>'Income &amp; Spending'!F38</f>
        <v>0</v>
      </c>
      <c r="G12" s="7">
        <f>'Income &amp; Spending'!G38</f>
        <v>0</v>
      </c>
      <c r="H12" s="7">
        <f>'Income &amp; Spending'!H38</f>
        <v>0</v>
      </c>
      <c r="I12" s="7">
        <f>'Income &amp; Spending'!I38</f>
        <v>0</v>
      </c>
      <c r="J12" s="7">
        <f>'Income &amp; Spending'!J38</f>
        <v>0</v>
      </c>
      <c r="K12" s="7">
        <f>'Income &amp; Spending'!K38</f>
        <v>0</v>
      </c>
      <c r="L12" s="7">
        <f>'Income &amp; Spending'!L38</f>
        <v>0</v>
      </c>
      <c r="M12" s="7">
        <f>'Income &amp; Spending'!M38</f>
        <v>0</v>
      </c>
      <c r="N12" s="7">
        <f t="shared" si="1"/>
        <v>0</v>
      </c>
    </row>
    <row r="13" spans="1:14">
      <c r="A13" s="2" t="s">
        <v>60</v>
      </c>
      <c r="B13" s="7">
        <f t="shared" ref="B13:M13" si="2">SUM(B9:B12)</f>
        <v>0</v>
      </c>
      <c r="C13" s="7">
        <f t="shared" si="2"/>
        <v>0</v>
      </c>
      <c r="D13" s="7">
        <f t="shared" si="2"/>
        <v>0</v>
      </c>
      <c r="E13" s="7">
        <f t="shared" si="2"/>
        <v>0</v>
      </c>
      <c r="F13" s="7">
        <f t="shared" si="2"/>
        <v>0</v>
      </c>
      <c r="G13" s="7">
        <f t="shared" si="2"/>
        <v>0</v>
      </c>
      <c r="H13" s="7">
        <f t="shared" si="2"/>
        <v>0</v>
      </c>
      <c r="I13" s="7">
        <f t="shared" si="2"/>
        <v>0</v>
      </c>
      <c r="J13" s="7">
        <f t="shared" si="2"/>
        <v>0</v>
      </c>
      <c r="K13" s="7">
        <f t="shared" si="2"/>
        <v>0</v>
      </c>
      <c r="L13" s="7">
        <f t="shared" si="2"/>
        <v>0</v>
      </c>
      <c r="M13" s="7">
        <f t="shared" si="2"/>
        <v>0</v>
      </c>
      <c r="N13" s="7">
        <f t="shared" si="1"/>
        <v>0</v>
      </c>
    </row>
    <row r="14" spans="1:14">
      <c r="A14" s="2" t="s">
        <v>61</v>
      </c>
      <c r="B14" s="7">
        <f t="shared" ref="B14:M14" si="3">B8-B13</f>
        <v>0</v>
      </c>
      <c r="C14" s="7">
        <f t="shared" si="3"/>
        <v>0</v>
      </c>
      <c r="D14" s="7">
        <f t="shared" si="3"/>
        <v>0</v>
      </c>
      <c r="E14" s="7">
        <f t="shared" si="3"/>
        <v>0</v>
      </c>
      <c r="F14" s="7">
        <f t="shared" si="3"/>
        <v>0</v>
      </c>
      <c r="G14" s="7">
        <f t="shared" si="3"/>
        <v>0</v>
      </c>
      <c r="H14" s="7">
        <f t="shared" si="3"/>
        <v>0</v>
      </c>
      <c r="I14" s="7">
        <f t="shared" si="3"/>
        <v>0</v>
      </c>
      <c r="J14" s="7">
        <f t="shared" si="3"/>
        <v>0</v>
      </c>
      <c r="K14" s="7">
        <f t="shared" si="3"/>
        <v>0</v>
      </c>
      <c r="L14" s="7">
        <f t="shared" si="3"/>
        <v>0</v>
      </c>
      <c r="M14" s="7">
        <f t="shared" si="3"/>
        <v>0</v>
      </c>
      <c r="N14" s="7">
        <f t="shared" si="1"/>
        <v>0</v>
      </c>
    </row>
    <row r="15" spans="1:14">
      <c r="A15" s="2" t="s">
        <v>62</v>
      </c>
      <c r="B15" s="9">
        <f t="shared" ref="B15:M15" si="4">B7+B14</f>
        <v>0</v>
      </c>
      <c r="C15" s="9">
        <f t="shared" si="4"/>
        <v>0</v>
      </c>
      <c r="D15" s="9">
        <f t="shared" si="4"/>
        <v>0</v>
      </c>
      <c r="E15" s="9">
        <f t="shared" si="4"/>
        <v>0</v>
      </c>
      <c r="F15" s="9">
        <f t="shared" si="4"/>
        <v>0</v>
      </c>
      <c r="G15" s="9">
        <f t="shared" si="4"/>
        <v>0</v>
      </c>
      <c r="H15" s="9">
        <f t="shared" si="4"/>
        <v>0</v>
      </c>
      <c r="I15" s="9">
        <f t="shared" si="4"/>
        <v>0</v>
      </c>
      <c r="J15" s="9">
        <f t="shared" si="4"/>
        <v>0</v>
      </c>
      <c r="K15" s="9">
        <f t="shared" si="4"/>
        <v>0</v>
      </c>
      <c r="L15" s="9">
        <f t="shared" si="4"/>
        <v>0</v>
      </c>
      <c r="M15" s="9">
        <f t="shared" si="4"/>
        <v>0</v>
      </c>
      <c r="N15" s="9">
        <f>M15</f>
        <v>0</v>
      </c>
    </row>
    <row r="16" spans="1:14">
      <c r="A16" s="2" t="s">
        <v>63</v>
      </c>
      <c r="B16" s="2" t="str">
        <f>IF(B15&lt;'Start Here'!$B$9,"BELOW BUFFER","OK")</f>
        <v>BELOW BUFFER</v>
      </c>
      <c r="C16" s="2" t="str">
        <f>IF(C15&lt;'Start Here'!$B$9,"BELOW BUFFER","OK")</f>
        <v>BELOW BUFFER</v>
      </c>
      <c r="D16" s="2" t="str">
        <f>IF(D15&lt;'Start Here'!$B$9,"BELOW BUFFER","OK")</f>
        <v>BELOW BUFFER</v>
      </c>
      <c r="E16" s="2" t="str">
        <f>IF(E15&lt;'Start Here'!$B$9,"BELOW BUFFER","OK")</f>
        <v>BELOW BUFFER</v>
      </c>
      <c r="F16" s="2" t="str">
        <f>IF(F15&lt;'Start Here'!$B$9,"BELOW BUFFER","OK")</f>
        <v>BELOW BUFFER</v>
      </c>
      <c r="G16" s="2" t="str">
        <f>IF(G15&lt;'Start Here'!$B$9,"BELOW BUFFER","OK")</f>
        <v>BELOW BUFFER</v>
      </c>
      <c r="H16" s="2" t="str">
        <f>IF(H15&lt;'Start Here'!$B$9,"BELOW BUFFER","OK")</f>
        <v>BELOW BUFFER</v>
      </c>
      <c r="I16" s="2" t="str">
        <f>IF(I15&lt;'Start Here'!$B$9,"BELOW BUFFER","OK")</f>
        <v>BELOW BUFFER</v>
      </c>
      <c r="J16" s="2" t="str">
        <f>IF(J15&lt;'Start Here'!$B$9,"BELOW BUFFER","OK")</f>
        <v>BELOW BUFFER</v>
      </c>
      <c r="K16" s="2" t="str">
        <f>IF(K15&lt;'Start Here'!$B$9,"BELOW BUFFER","OK")</f>
        <v>BELOW BUFFER</v>
      </c>
      <c r="L16" s="2" t="str">
        <f>IF(L15&lt;'Start Here'!$B$9,"BELOW BUFFER","OK")</f>
        <v>BELOW BUFFER</v>
      </c>
      <c r="M16" s="2" t="str">
        <f>IF(M15&lt;'Start Here'!$B$9,"BELOW BUFFER","OK")</f>
        <v>BELOW BUFFER</v>
      </c>
    </row>
    <row r="17" spans="1:13">
      <c r="A17" s="2" t="s">
        <v>64</v>
      </c>
      <c r="B17" s="2" t="str">
        <f t="shared" ref="B17:M17" si="5">IF(B15&lt;0,"SHORTFALL","")</f>
        <v/>
      </c>
      <c r="C17" s="2" t="str">
        <f t="shared" si="5"/>
        <v/>
      </c>
      <c r="D17" s="2" t="str">
        <f t="shared" si="5"/>
        <v/>
      </c>
      <c r="E17" s="2" t="str">
        <f t="shared" si="5"/>
        <v/>
      </c>
      <c r="F17" s="2" t="str">
        <f t="shared" si="5"/>
        <v/>
      </c>
      <c r="G17" s="2" t="str">
        <f t="shared" si="5"/>
        <v/>
      </c>
      <c r="H17" s="2" t="str">
        <f t="shared" si="5"/>
        <v/>
      </c>
      <c r="I17" s="2" t="str">
        <f t="shared" si="5"/>
        <v/>
      </c>
      <c r="J17" s="2" t="str">
        <f t="shared" si="5"/>
        <v/>
      </c>
      <c r="K17" s="2" t="str">
        <f t="shared" si="5"/>
        <v/>
      </c>
      <c r="L17" s="2" t="str">
        <f t="shared" si="5"/>
        <v/>
      </c>
      <c r="M17" s="2" t="str">
        <f t="shared" si="5"/>
        <v/>
      </c>
    </row>
  </sheetData>
  <conditionalFormatting sqref="B15:M15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"/>
  <sheetViews>
    <sheetView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8.83203125" defaultRowHeight="13"/>
  <cols>
    <col min="1" max="1" width="34" style="2" customWidth="1"/>
    <col min="2" max="14" width="14" style="2" customWidth="1"/>
    <col min="15" max="16384" width="8.83203125" style="2"/>
  </cols>
  <sheetData>
    <row r="1" spans="1:14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5" spans="1:14">
      <c r="B5" s="2" t="str">
        <f>'Income &amp; Spending'!B5</f>
        <v>Oct 26</v>
      </c>
      <c r="C5" s="2" t="str">
        <f>'Income &amp; Spending'!C5</f>
        <v>Nov 26</v>
      </c>
      <c r="D5" s="2" t="str">
        <f>'Income &amp; Spending'!D5</f>
        <v>Dec 26</v>
      </c>
      <c r="E5" s="2" t="str">
        <f>'Income &amp; Spending'!E5</f>
        <v>Jan 27</v>
      </c>
      <c r="F5" s="2" t="str">
        <f>'Income &amp; Spending'!F5</f>
        <v>Feb 27</v>
      </c>
      <c r="G5" s="2" t="str">
        <f>'Income &amp; Spending'!G5</f>
        <v>Mar 27</v>
      </c>
      <c r="H5" s="2" t="str">
        <f>'Income &amp; Spending'!H5</f>
        <v>Apr 27</v>
      </c>
      <c r="I5" s="2" t="str">
        <f>'Income &amp; Spending'!I5</f>
        <v>May 27</v>
      </c>
      <c r="J5" s="2" t="str">
        <f>'Income &amp; Spending'!J5</f>
        <v>Jun 27</v>
      </c>
      <c r="K5" s="2" t="str">
        <f>'Income &amp; Spending'!K5</f>
        <v>Jul 27</v>
      </c>
      <c r="L5" s="2" t="str">
        <f>'Income &amp; Spending'!L5</f>
        <v>Aug 27</v>
      </c>
      <c r="M5" s="2" t="str">
        <f>'Income &amp; Spending'!M5</f>
        <v>Sep 27</v>
      </c>
      <c r="N5" s="2" t="s">
        <v>20</v>
      </c>
    </row>
    <row r="7" spans="1:14">
      <c r="A7" s="2" t="s">
        <v>66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7">
        <f>SUM(B7:M7)</f>
        <v>0</v>
      </c>
    </row>
    <row r="8" spans="1:14">
      <c r="A8" s="2" t="s">
        <v>67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7">
        <f>SUM(B8:M8)</f>
        <v>0</v>
      </c>
    </row>
    <row r="9" spans="1:14">
      <c r="A9" s="2" t="s">
        <v>68</v>
      </c>
      <c r="B9" s="7" t="str">
        <f t="shared" ref="B9:M9" si="0">IF(COUNT(B7:B8)=0,"",B7-B8)</f>
        <v/>
      </c>
      <c r="C9" s="7" t="str">
        <f t="shared" si="0"/>
        <v/>
      </c>
      <c r="D9" s="7" t="str">
        <f t="shared" si="0"/>
        <v/>
      </c>
      <c r="E9" s="7" t="str">
        <f t="shared" si="0"/>
        <v/>
      </c>
      <c r="F9" s="7" t="str">
        <f t="shared" si="0"/>
        <v/>
      </c>
      <c r="G9" s="7" t="str">
        <f t="shared" si="0"/>
        <v/>
      </c>
      <c r="H9" s="7" t="str">
        <f t="shared" si="0"/>
        <v/>
      </c>
      <c r="I9" s="7" t="str">
        <f t="shared" si="0"/>
        <v/>
      </c>
      <c r="J9" s="7" t="str">
        <f t="shared" si="0"/>
        <v/>
      </c>
      <c r="K9" s="7" t="str">
        <f t="shared" si="0"/>
        <v/>
      </c>
      <c r="L9" s="7" t="str">
        <f t="shared" si="0"/>
        <v/>
      </c>
      <c r="M9" s="7" t="str">
        <f t="shared" si="0"/>
        <v/>
      </c>
      <c r="N9" s="7" t="str">
        <f>IF(COUNT(B9:M9)=0,"",SUM(B9:M9))</f>
        <v/>
      </c>
    </row>
    <row r="10" spans="1:14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2" t="s">
        <v>55</v>
      </c>
      <c r="B11" s="7">
        <f>'12-Month Cash Flow'!B8</f>
        <v>0</v>
      </c>
      <c r="C11" s="7">
        <f>'12-Month Cash Flow'!C8</f>
        <v>0</v>
      </c>
      <c r="D11" s="7">
        <f>'12-Month Cash Flow'!D8</f>
        <v>0</v>
      </c>
      <c r="E11" s="7">
        <f>'12-Month Cash Flow'!E8</f>
        <v>0</v>
      </c>
      <c r="F11" s="7">
        <f>'12-Month Cash Flow'!F8</f>
        <v>0</v>
      </c>
      <c r="G11" s="7">
        <f>'12-Month Cash Flow'!G8</f>
        <v>0</v>
      </c>
      <c r="H11" s="7">
        <f>'12-Month Cash Flow'!H8</f>
        <v>0</v>
      </c>
      <c r="I11" s="7">
        <f>'12-Month Cash Flow'!I8</f>
        <v>0</v>
      </c>
      <c r="J11" s="7">
        <f>'12-Month Cash Flow'!J8</f>
        <v>0</v>
      </c>
      <c r="K11" s="7">
        <f>'12-Month Cash Flow'!K8</f>
        <v>0</v>
      </c>
      <c r="L11" s="7">
        <f>'12-Month Cash Flow'!L8</f>
        <v>0</v>
      </c>
      <c r="M11" s="7">
        <f>'12-Month Cash Flow'!M8</f>
        <v>0</v>
      </c>
      <c r="N11" s="7">
        <f>SUM(B11:M11)</f>
        <v>0</v>
      </c>
    </row>
    <row r="12" spans="1:14">
      <c r="A12" s="2" t="s">
        <v>69</v>
      </c>
      <c r="B12" s="7">
        <f>'12-Month Cash Flow'!B13</f>
        <v>0</v>
      </c>
      <c r="C12" s="7">
        <f>'12-Month Cash Flow'!C13</f>
        <v>0</v>
      </c>
      <c r="D12" s="7">
        <f>'12-Month Cash Flow'!D13</f>
        <v>0</v>
      </c>
      <c r="E12" s="7">
        <f>'12-Month Cash Flow'!E13</f>
        <v>0</v>
      </c>
      <c r="F12" s="7">
        <f>'12-Month Cash Flow'!F13</f>
        <v>0</v>
      </c>
      <c r="G12" s="7">
        <f>'12-Month Cash Flow'!G13</f>
        <v>0</v>
      </c>
      <c r="H12" s="7">
        <f>'12-Month Cash Flow'!H13</f>
        <v>0</v>
      </c>
      <c r="I12" s="7">
        <f>'12-Month Cash Flow'!I13</f>
        <v>0</v>
      </c>
      <c r="J12" s="7">
        <f>'12-Month Cash Flow'!J13</f>
        <v>0</v>
      </c>
      <c r="K12" s="7">
        <f>'12-Month Cash Flow'!K13</f>
        <v>0</v>
      </c>
      <c r="L12" s="7">
        <f>'12-Month Cash Flow'!L13</f>
        <v>0</v>
      </c>
      <c r="M12" s="7">
        <f>'12-Month Cash Flow'!M13</f>
        <v>0</v>
      </c>
      <c r="N12" s="7">
        <f>SUM(B12:M12)</f>
        <v>0</v>
      </c>
    </row>
    <row r="13" spans="1:14">
      <c r="A13" s="2" t="s">
        <v>70</v>
      </c>
      <c r="B13" s="7">
        <f>'12-Month Cash Flow'!B14</f>
        <v>0</v>
      </c>
      <c r="C13" s="7">
        <f>'12-Month Cash Flow'!C14</f>
        <v>0</v>
      </c>
      <c r="D13" s="7">
        <f>'12-Month Cash Flow'!D14</f>
        <v>0</v>
      </c>
      <c r="E13" s="7">
        <f>'12-Month Cash Flow'!E14</f>
        <v>0</v>
      </c>
      <c r="F13" s="7">
        <f>'12-Month Cash Flow'!F14</f>
        <v>0</v>
      </c>
      <c r="G13" s="7">
        <f>'12-Month Cash Flow'!G14</f>
        <v>0</v>
      </c>
      <c r="H13" s="7">
        <f>'12-Month Cash Flow'!H14</f>
        <v>0</v>
      </c>
      <c r="I13" s="7">
        <f>'12-Month Cash Flow'!I14</f>
        <v>0</v>
      </c>
      <c r="J13" s="7">
        <f>'12-Month Cash Flow'!J14</f>
        <v>0</v>
      </c>
      <c r="K13" s="7">
        <f>'12-Month Cash Flow'!K14</f>
        <v>0</v>
      </c>
      <c r="L13" s="7">
        <f>'12-Month Cash Flow'!L14</f>
        <v>0</v>
      </c>
      <c r="M13" s="7">
        <f>'12-Month Cash Flow'!M14</f>
        <v>0</v>
      </c>
      <c r="N13" s="7">
        <f>SUM(B13:M13)</f>
        <v>0</v>
      </c>
    </row>
    <row r="14" spans="1:1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2" t="s">
        <v>71</v>
      </c>
      <c r="B15" s="7" t="str">
        <f t="shared" ref="B15:M15" si="1">IF(B9="","",B9-B13)</f>
        <v/>
      </c>
      <c r="C15" s="7" t="str">
        <f t="shared" si="1"/>
        <v/>
      </c>
      <c r="D15" s="7" t="str">
        <f t="shared" si="1"/>
        <v/>
      </c>
      <c r="E15" s="7" t="str">
        <f t="shared" si="1"/>
        <v/>
      </c>
      <c r="F15" s="7" t="str">
        <f t="shared" si="1"/>
        <v/>
      </c>
      <c r="G15" s="7" t="str">
        <f t="shared" si="1"/>
        <v/>
      </c>
      <c r="H15" s="7" t="str">
        <f t="shared" si="1"/>
        <v/>
      </c>
      <c r="I15" s="7" t="str">
        <f t="shared" si="1"/>
        <v/>
      </c>
      <c r="J15" s="7" t="str">
        <f t="shared" si="1"/>
        <v/>
      </c>
      <c r="K15" s="7" t="str">
        <f t="shared" si="1"/>
        <v/>
      </c>
      <c r="L15" s="7" t="str">
        <f t="shared" si="1"/>
        <v/>
      </c>
      <c r="M15" s="7" t="str">
        <f t="shared" si="1"/>
        <v/>
      </c>
      <c r="N15" s="7" t="str">
        <f>IF(COUNT(B15:M15)=0,"",SUM(B15:M15))</f>
        <v/>
      </c>
    </row>
    <row r="17" spans="1:13">
      <c r="A17" s="2" t="s">
        <v>72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7"/>
  <sheetViews>
    <sheetView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8.83203125" defaultRowHeight="13"/>
  <cols>
    <col min="1" max="1" width="37" style="2" customWidth="1"/>
    <col min="2" max="8" width="14" style="2" customWidth="1"/>
    <col min="9" max="16384" width="8.83203125" style="2"/>
  </cols>
  <sheetData>
    <row r="1" spans="1:8">
      <c r="A1" s="1" t="s">
        <v>73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5" spans="1:8">
      <c r="A5" s="2" t="s">
        <v>74</v>
      </c>
      <c r="B5" s="7">
        <f>'Start Here'!B6</f>
        <v>0</v>
      </c>
    </row>
    <row r="6" spans="1:8">
      <c r="A6" s="2" t="s">
        <v>75</v>
      </c>
      <c r="B6" s="7">
        <f>'12-Month Cash Flow'!N8</f>
        <v>0</v>
      </c>
    </row>
    <row r="7" spans="1:8">
      <c r="A7" s="2" t="s">
        <v>76</v>
      </c>
      <c r="B7" s="7">
        <f>'12-Month Cash Flow'!N13</f>
        <v>0</v>
      </c>
    </row>
    <row r="8" spans="1:8">
      <c r="A8" s="2" t="s">
        <v>77</v>
      </c>
      <c r="B8" s="7">
        <f>'12-Month Cash Flow'!N15</f>
        <v>0</v>
      </c>
    </row>
    <row r="9" spans="1:8">
      <c r="A9" s="2" t="s">
        <v>78</v>
      </c>
      <c r="B9" s="7">
        <f>MIN('12-Month Cash Flow'!B15:M15)</f>
        <v>0</v>
      </c>
    </row>
    <row r="10" spans="1:8">
      <c r="A10" s="2" t="s">
        <v>79</v>
      </c>
      <c r="B10" s="2" t="str">
        <f>IF('12-Month Cash Flow'!B15&lt;0,'12-Month Cash Flow'!B5,IF('12-Month Cash Flow'!C15&lt;0,'12-Month Cash Flow'!C5,IF('12-Month Cash Flow'!D15&lt;0,'12-Month Cash Flow'!D5,IF('12-Month Cash Flow'!E15&lt;0,'12-Month Cash Flow'!E5,IF('12-Month Cash Flow'!F15&lt;0,'12-Month Cash Flow'!F5,IF('12-Month Cash Flow'!G15&lt;0,'12-Month Cash Flow'!G5,IF('12-Month Cash Flow'!H15&lt;0,'12-Month Cash Flow'!H5,IF('12-Month Cash Flow'!I15&lt;0,'12-Month Cash Flow'!I5,IF('12-Month Cash Flow'!J15&lt;0,'12-Month Cash Flow'!J5,IF('12-Month Cash Flow'!K15&lt;0,'12-Month Cash Flow'!K5,IF('12-Month Cash Flow'!L15&lt;0,'12-Month Cash Flow'!L5,IF('12-Month Cash Flow'!M15&lt;0,'12-Month Cash Flow'!M5,"No shortfall"))))))))))))</f>
        <v>No shortfall</v>
      </c>
    </row>
    <row r="11" spans="1:8">
      <c r="A11" s="2" t="s">
        <v>80</v>
      </c>
      <c r="B11" s="2">
        <f>IF('12-Month Cash Flow'!B15&lt;0,0,IF('12-Month Cash Flow'!C15&lt;0,1,IF('12-Month Cash Flow'!D15&lt;0,2,IF('12-Month Cash Flow'!E15&lt;0,3,IF('12-Month Cash Flow'!F15&lt;0,4,IF('12-Month Cash Flow'!G15&lt;0,5,IF('12-Month Cash Flow'!H15&lt;0,6,IF('12-Month Cash Flow'!I15&lt;0,7,IF('12-Month Cash Flow'!J15&lt;0,8,IF('12-Month Cash Flow'!K15&lt;0,9,IF('12-Month Cash Flow'!L15&lt;0,10,IF('12-Month Cash Flow'!M15&lt;0,11,12))))))))))))</f>
        <v>12</v>
      </c>
    </row>
    <row r="12" spans="1:8">
      <c r="A12" s="2" t="s">
        <v>81</v>
      </c>
      <c r="B12" s="2">
        <f>COUNTIF('12-Month Cash Flow'!B15:M15,"&lt;"&amp;'Start Here'!B9)</f>
        <v>12</v>
      </c>
    </row>
    <row r="15" spans="1:8">
      <c r="A15" s="3" t="s">
        <v>82</v>
      </c>
      <c r="B15" s="3"/>
      <c r="C15" s="3"/>
      <c r="D15" s="3"/>
      <c r="E15" s="3"/>
      <c r="F15" s="3"/>
      <c r="G15" s="3"/>
      <c r="H15" s="3"/>
    </row>
    <row r="17" spans="1:8" ht="28">
      <c r="A17" s="6" t="s">
        <v>83</v>
      </c>
      <c r="B17" s="6"/>
      <c r="C17" s="6"/>
      <c r="D17" s="6"/>
      <c r="E17" s="6"/>
      <c r="F17" s="6"/>
      <c r="G17" s="6"/>
      <c r="H17" s="6"/>
    </row>
    <row r="18" spans="1:8" ht="28">
      <c r="A18" s="6" t="s">
        <v>84</v>
      </c>
      <c r="B18" s="6"/>
      <c r="C18" s="6"/>
      <c r="D18" s="6"/>
      <c r="E18" s="6"/>
      <c r="F18" s="6"/>
      <c r="G18" s="6"/>
      <c r="H18" s="6"/>
    </row>
    <row r="19" spans="1:8" ht="28">
      <c r="A19" s="6" t="s">
        <v>85</v>
      </c>
      <c r="B19" s="6"/>
      <c r="C19" s="6"/>
      <c r="D19" s="6"/>
      <c r="E19" s="6"/>
      <c r="F19" s="6"/>
      <c r="G19" s="6"/>
      <c r="H19" s="6"/>
    </row>
    <row r="20" spans="1:8" ht="28">
      <c r="A20" s="6" t="s">
        <v>86</v>
      </c>
      <c r="B20" s="6"/>
      <c r="C20" s="6"/>
      <c r="D20" s="6"/>
      <c r="E20" s="6"/>
      <c r="F20" s="6"/>
      <c r="G20" s="6"/>
      <c r="H20" s="6"/>
    </row>
    <row r="21" spans="1:8" ht="28">
      <c r="A21" s="6" t="s">
        <v>87</v>
      </c>
      <c r="B21" s="6"/>
      <c r="C21" s="6"/>
      <c r="D21" s="6"/>
      <c r="E21" s="6"/>
      <c r="F21" s="6"/>
      <c r="G21" s="6"/>
      <c r="H21" s="6"/>
    </row>
    <row r="22" spans="1:8">
      <c r="A22" s="6"/>
      <c r="B22" s="6"/>
      <c r="C22" s="6"/>
      <c r="D22" s="6"/>
      <c r="E22" s="6"/>
      <c r="F22" s="6"/>
      <c r="G22" s="6"/>
      <c r="H22" s="6"/>
    </row>
    <row r="25" spans="1:8">
      <c r="A25" s="2" t="s">
        <v>88</v>
      </c>
      <c r="B25" s="2" t="s">
        <v>89</v>
      </c>
    </row>
    <row r="26" spans="1:8">
      <c r="A26" s="2" t="str">
        <f>'12-Month Cash Flow'!B5</f>
        <v>Oct 26</v>
      </c>
      <c r="B26" s="7">
        <f>'12-Month Cash Flow'!B15</f>
        <v>0</v>
      </c>
    </row>
    <row r="27" spans="1:8">
      <c r="A27" s="2" t="str">
        <f>'12-Month Cash Flow'!C5</f>
        <v>Nov 26</v>
      </c>
      <c r="B27" s="7">
        <f>'12-Month Cash Flow'!C15</f>
        <v>0</v>
      </c>
    </row>
    <row r="28" spans="1:8">
      <c r="A28" s="2" t="str">
        <f>'12-Month Cash Flow'!D5</f>
        <v>Dec 26</v>
      </c>
      <c r="B28" s="7">
        <f>'12-Month Cash Flow'!D15</f>
        <v>0</v>
      </c>
    </row>
    <row r="29" spans="1:8">
      <c r="A29" s="2" t="str">
        <f>'12-Month Cash Flow'!E5</f>
        <v>Jan 27</v>
      </c>
      <c r="B29" s="7">
        <f>'12-Month Cash Flow'!E15</f>
        <v>0</v>
      </c>
    </row>
    <row r="30" spans="1:8">
      <c r="A30" s="2" t="str">
        <f>'12-Month Cash Flow'!F5</f>
        <v>Feb 27</v>
      </c>
      <c r="B30" s="7">
        <f>'12-Month Cash Flow'!F15</f>
        <v>0</v>
      </c>
    </row>
    <row r="31" spans="1:8">
      <c r="A31" s="2" t="str">
        <f>'12-Month Cash Flow'!G5</f>
        <v>Mar 27</v>
      </c>
      <c r="B31" s="7">
        <f>'12-Month Cash Flow'!G15</f>
        <v>0</v>
      </c>
    </row>
    <row r="32" spans="1:8">
      <c r="A32" s="2" t="str">
        <f>'12-Month Cash Flow'!H5</f>
        <v>Apr 27</v>
      </c>
      <c r="B32" s="7">
        <f>'12-Month Cash Flow'!H15</f>
        <v>0</v>
      </c>
    </row>
    <row r="33" spans="1:2">
      <c r="A33" s="2" t="str">
        <f>'12-Month Cash Flow'!I5</f>
        <v>May 27</v>
      </c>
      <c r="B33" s="7">
        <f>'12-Month Cash Flow'!I15</f>
        <v>0</v>
      </c>
    </row>
    <row r="34" spans="1:2">
      <c r="A34" s="2" t="str">
        <f>'12-Month Cash Flow'!J5</f>
        <v>Jun 27</v>
      </c>
      <c r="B34" s="7">
        <f>'12-Month Cash Flow'!J15</f>
        <v>0</v>
      </c>
    </row>
    <row r="35" spans="1:2">
      <c r="A35" s="2" t="str">
        <f>'12-Month Cash Flow'!K5</f>
        <v>Jul 27</v>
      </c>
      <c r="B35" s="7">
        <f>'12-Month Cash Flow'!K15</f>
        <v>0</v>
      </c>
    </row>
    <row r="36" spans="1:2">
      <c r="A36" s="2" t="str">
        <f>'12-Month Cash Flow'!L5</f>
        <v>Aug 27</v>
      </c>
      <c r="B36" s="7">
        <f>'12-Month Cash Flow'!L15</f>
        <v>0</v>
      </c>
    </row>
    <row r="37" spans="1:2">
      <c r="A37" s="2" t="str">
        <f>'12-Month Cash Flow'!M5</f>
        <v>Sep 27</v>
      </c>
      <c r="B37" s="7">
        <f>'12-Month Cash Flow'!M15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Income &amp; Spending</vt:lpstr>
      <vt:lpstr>12-Month Cash Flow</vt:lpstr>
      <vt:lpstr>Actual vs Forecast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Wyatt</cp:lastModifiedBy>
  <dcterms:created xsi:type="dcterms:W3CDTF">2026-10-11T14:25:00Z</dcterms:created>
  <dcterms:modified xsi:type="dcterms:W3CDTF">2026-10-11T14:25:00Z</dcterms:modified>
</cp:coreProperties>
</file>